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5\РМР\9 месяцев\"/>
    </mc:Choice>
  </mc:AlternateContent>
  <xr:revisionPtr revIDLastSave="0" documentId="13_ncr:1_{E7CAC9A7-A107-4EB4-80DC-D9BB41D918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0" l="1"/>
  <c r="E46" i="10" l="1"/>
  <c r="D46" i="10"/>
  <c r="F48" i="10"/>
  <c r="C71" i="10" l="1"/>
  <c r="C69" i="10"/>
  <c r="C67" i="10"/>
  <c r="C65" i="10"/>
  <c r="C61" i="10"/>
  <c r="C58" i="10"/>
  <c r="C51" i="10"/>
  <c r="C49" i="10"/>
  <c r="C46" i="10"/>
  <c r="C42" i="10"/>
  <c r="C40" i="10"/>
  <c r="C32" i="10"/>
  <c r="C74" i="10" s="1"/>
  <c r="F50" i="10" l="1"/>
  <c r="D49" i="10"/>
  <c r="E49" i="10"/>
  <c r="D71" i="10"/>
  <c r="E71" i="10"/>
  <c r="D69" i="10"/>
  <c r="E69" i="10"/>
  <c r="D67" i="10"/>
  <c r="E67" i="10"/>
  <c r="F36" i="10"/>
  <c r="D65" i="10"/>
  <c r="E65" i="10"/>
  <c r="D61" i="10"/>
  <c r="E61" i="10"/>
  <c r="D58" i="10"/>
  <c r="E58" i="10"/>
  <c r="D51" i="10"/>
  <c r="E51" i="10"/>
  <c r="D42" i="10"/>
  <c r="E42" i="10"/>
  <c r="D40" i="10"/>
  <c r="E40" i="10"/>
  <c r="D32" i="10"/>
  <c r="E32" i="10"/>
  <c r="D74" i="10" l="1"/>
  <c r="F49" i="10"/>
  <c r="E74" i="10"/>
  <c r="F26" i="10"/>
  <c r="G26" i="10"/>
  <c r="F27" i="10"/>
  <c r="G27" i="10"/>
  <c r="F28" i="10"/>
  <c r="G28" i="10"/>
  <c r="F10" i="10"/>
  <c r="F11" i="10"/>
  <c r="F12" i="10"/>
  <c r="G12" i="10"/>
  <c r="E8" i="10"/>
  <c r="D8" i="10"/>
  <c r="C24" i="10"/>
  <c r="D24" i="10"/>
  <c r="G33" i="10"/>
  <c r="G34" i="10"/>
  <c r="G35" i="10"/>
  <c r="G37" i="10"/>
  <c r="G39" i="10"/>
  <c r="G41" i="10"/>
  <c r="G44" i="10"/>
  <c r="G45" i="10"/>
  <c r="G47" i="10"/>
  <c r="G52" i="10"/>
  <c r="G53" i="10"/>
  <c r="G54" i="10"/>
  <c r="G55" i="10"/>
  <c r="G56" i="10"/>
  <c r="G57" i="10"/>
  <c r="G59" i="10"/>
  <c r="G60" i="10"/>
  <c r="G62" i="10"/>
  <c r="G63" i="10"/>
  <c r="G64" i="10"/>
  <c r="G66" i="10"/>
  <c r="G68" i="10"/>
  <c r="G72" i="10"/>
  <c r="F33" i="10"/>
  <c r="F34" i="10"/>
  <c r="F35" i="10"/>
  <c r="F37" i="10"/>
  <c r="F38" i="10"/>
  <c r="F39" i="10"/>
  <c r="F41" i="10"/>
  <c r="F43" i="10"/>
  <c r="F44" i="10"/>
  <c r="F45" i="10"/>
  <c r="F47" i="10"/>
  <c r="F52" i="10"/>
  <c r="F53" i="10"/>
  <c r="F54" i="10"/>
  <c r="F55" i="10"/>
  <c r="F56" i="10"/>
  <c r="F57" i="10"/>
  <c r="F59" i="10"/>
  <c r="F60" i="10"/>
  <c r="F62" i="10"/>
  <c r="F63" i="10"/>
  <c r="F64" i="10"/>
  <c r="F66" i="10"/>
  <c r="F68" i="10"/>
  <c r="F70" i="10"/>
  <c r="F72" i="10"/>
  <c r="C8" i="10"/>
  <c r="F25" i="10"/>
  <c r="F23" i="10"/>
  <c r="F22" i="10"/>
  <c r="F20" i="10"/>
  <c r="F17" i="10"/>
  <c r="F16" i="10"/>
  <c r="F14" i="10"/>
  <c r="F9" i="10"/>
  <c r="G51" i="10"/>
  <c r="F46" i="10"/>
  <c r="E30" i="10" l="1"/>
  <c r="F69" i="10"/>
  <c r="F40" i="10"/>
  <c r="G42" i="10"/>
  <c r="F67" i="10"/>
  <c r="F65" i="10"/>
  <c r="F71" i="10"/>
  <c r="G71" i="10"/>
  <c r="G67" i="10"/>
  <c r="G65" i="10"/>
  <c r="F61" i="10"/>
  <c r="G61" i="10"/>
  <c r="G58" i="10"/>
  <c r="F58" i="10"/>
  <c r="F51" i="10"/>
  <c r="G46" i="10"/>
  <c r="F42" i="10"/>
  <c r="G40" i="10"/>
  <c r="G32" i="10"/>
  <c r="C30" i="10"/>
  <c r="G11" i="10"/>
  <c r="G13" i="10"/>
  <c r="G14" i="10"/>
  <c r="G15" i="10"/>
  <c r="G16" i="10"/>
  <c r="G17" i="10"/>
  <c r="G20" i="10"/>
  <c r="G21" i="10"/>
  <c r="G22" i="10"/>
  <c r="G25" i="10"/>
  <c r="G10" i="10"/>
  <c r="G9" i="10"/>
  <c r="G24" i="10"/>
  <c r="F32" i="10"/>
  <c r="D30" i="10"/>
  <c r="F74" i="10" l="1"/>
  <c r="G74" i="10"/>
  <c r="F30" i="10"/>
  <c r="D75" i="10"/>
  <c r="G8" i="10"/>
  <c r="G30" i="10"/>
  <c r="F24" i="10"/>
  <c r="E75" i="10"/>
  <c r="F8" i="10"/>
  <c r="D80" i="10" l="1"/>
  <c r="D81" i="10" s="1"/>
  <c r="E80" i="10"/>
  <c r="E81" i="10" s="1"/>
  <c r="C75" i="10"/>
  <c r="C80" i="10" s="1"/>
  <c r="C81" i="10" s="1"/>
</calcChain>
</file>

<file path=xl/sharedStrings.xml><?xml version="1.0" encoding="utf-8"?>
<sst xmlns="http://schemas.openxmlformats.org/spreadsheetml/2006/main" count="139" uniqueCount="137">
  <si>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</si>
  <si>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</si>
  <si>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</si>
  <si>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</si>
  <si>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</si>
  <si>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</si>
  <si>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</si>
  <si>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</si>
  <si>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</si>
  <si>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</si>
  <si>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</si>
  <si>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</si>
  <si>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</si>
  <si>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</si>
  <si>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</si>
  <si>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</si>
  <si>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</si>
  <si>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</si>
  <si>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</si>
  <si>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</si>
  <si>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</si>
  <si>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</si>
  <si>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</si>
  <si>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</si>
  <si>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</si>
  <si>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</si>
  <si>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</si>
  <si>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</si>
  <si>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</si>
  <si>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</si>
  <si>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</si>
  <si>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</si>
  <si>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</si>
  <si>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</si>
  <si>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</si>
  <si>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</si>
  <si>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</si>
  <si>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</si>
  <si>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</si>
  <si>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</si>
  <si>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</si>
  <si>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</si>
  <si>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</si>
  <si>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</si>
  <si>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</si>
  <si>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</si>
  <si>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</si>
  <si>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</si>
  <si>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</si>
  <si>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</si>
  <si>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</si>
  <si>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</si>
  <si>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</si>
  <si>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</si>
  <si>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</si>
  <si>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</si>
  <si>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</si>
  <si>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</si>
  <si>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</si>
  <si>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</si>
  <si>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</si>
  <si>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</si>
  <si>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</si>
  <si>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</si>
  <si>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</si>
  <si>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</si>
  <si>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</si>
  <si>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</si>
  <si>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</si>
  <si>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</si>
  <si>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</si>
  <si>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</si>
  <si>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</si>
  <si>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</si>
  <si>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</si>
  <si>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</si>
  <si>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</si>
  <si>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</si>
  <si>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</si>
  <si>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</si>
  <si>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</si>
  <si>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</si>
  <si>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</si>
  <si>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</si>
  <si>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</si>
  <si>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</si>
  <si>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</si>
  <si>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</si>
  <si>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</si>
  <si>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</si>
  <si>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</si>
  <si>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</si>
  <si>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</si>
  <si>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</si>
  <si>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</si>
  <si>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</si>
  <si>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</si>
  <si>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</si>
  <si>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</si>
  <si>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</si>
  <si>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</si>
  <si>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</si>
  <si>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</si>
  <si>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</si>
  <si>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</si>
  <si>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</si>
  <si>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</si>
  <si>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</si>
  <si>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</si>
  <si>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</si>
  <si>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</si>
  <si>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</si>
  <si>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</si>
  <si>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</si>
  <si>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</si>
  <si>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</si>
  <si>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</si>
  <si>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</si>
  <si>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</si>
  <si>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</si>
  <si>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</si>
  <si>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1 1 00000 00 0000 000</t>
  </si>
  <si>
    <t>доходы от прибыли МУПов</t>
  </si>
  <si>
    <t>1 06 00000 00 0000 000</t>
  </si>
  <si>
    <t>1 13 00000 00 0000 000</t>
  </si>
  <si>
    <t>Кассовое исполнение
 за  январь-сентябрь 2024 года</t>
  </si>
  <si>
    <t>Охрана окружающей среды</t>
  </si>
  <si>
    <t>0600</t>
  </si>
  <si>
    <t>0605</t>
  </si>
  <si>
    <t>Другие вопросы в области охраны окружающей среды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</si>
  <si>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9 месяцев 2025 года</t>
  </si>
  <si>
    <t>Бюджетные назначения на 2025 год</t>
  </si>
  <si>
    <t>Кассовое исполнение
 за  январь-сентябрь 2025 года</t>
  </si>
  <si>
    <t>% исполнения к плану 2025 года</t>
  </si>
  <si>
    <t>% исполнения 2025 года к 2024 году</t>
  </si>
  <si>
    <t>0503</t>
  </si>
  <si>
    <t>Благоустройство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</si>
</sst>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4" fontId="1" fillId="2" borderId="8" xfId="0" applyNumberFormat="1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topLeftCell="A59" zoomScaleNormal="100" workbookViewId="0">
      <selection activeCell="E79" sqref="E79"/>
    </sheetView>
  </sheetViews>
  <sheetFormatPr defaultRowHeight="11.25" x14ac:dyDescent="0.2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 x14ac:dyDescent="0.2">
      <c r="A1" s="65"/>
      <c r="B1" s="60" t="s">
        <v>130</v>
      </c>
      <c r="C1" s="60"/>
      <c r="D1" s="60"/>
      <c r="E1" s="60"/>
      <c r="F1" s="60"/>
    </row>
    <row r="2" spans="1:9" s="1" customFormat="1" x14ac:dyDescent="0.2">
      <c r="A2" s="65"/>
      <c r="B2" s="60"/>
      <c r="C2" s="60"/>
      <c r="D2" s="60"/>
      <c r="E2" s="60"/>
      <c r="F2" s="60"/>
    </row>
    <row r="3" spans="1:9" ht="28.5" customHeight="1" x14ac:dyDescent="0.2">
      <c r="A3" s="65"/>
      <c r="B3" s="60"/>
      <c r="C3" s="60"/>
      <c r="D3" s="60"/>
      <c r="E3" s="60"/>
      <c r="F3" s="60"/>
    </row>
    <row r="4" spans="1:9" s="1" customFormat="1" ht="12" thickBot="1" x14ac:dyDescent="0.25">
      <c r="A4" s="65"/>
      <c r="B4" s="6"/>
      <c r="C4" s="6"/>
      <c r="D4" s="6"/>
      <c r="E4" s="6"/>
      <c r="F4" s="9" t="s">
        <v>25</v>
      </c>
    </row>
    <row r="5" spans="1:9" s="2" customFormat="1" ht="63" customHeight="1" thickBot="1" x14ac:dyDescent="0.25">
      <c r="A5" s="53" t="s">
        <v>111</v>
      </c>
      <c r="B5" s="21" t="s">
        <v>6</v>
      </c>
      <c r="C5" s="10" t="s">
        <v>125</v>
      </c>
      <c r="D5" s="10" t="s">
        <v>131</v>
      </c>
      <c r="E5" s="10" t="s">
        <v>132</v>
      </c>
      <c r="F5" s="35" t="s">
        <v>133</v>
      </c>
      <c r="G5" s="55" t="s">
        <v>134</v>
      </c>
    </row>
    <row r="6" spans="1:9" s="2" customFormat="1" ht="12" customHeight="1" thickBot="1" x14ac:dyDescent="0.25">
      <c r="A6" s="53">
        <v>1</v>
      </c>
      <c r="B6" s="21">
        <v>2</v>
      </c>
      <c r="C6" s="21">
        <v>3</v>
      </c>
      <c r="D6" s="10">
        <v>4</v>
      </c>
      <c r="E6" s="10">
        <v>5</v>
      </c>
      <c r="F6" s="35">
        <v>6</v>
      </c>
      <c r="G6" s="54">
        <v>7</v>
      </c>
    </row>
    <row r="7" spans="1:9" s="2" customFormat="1" ht="12" customHeight="1" x14ac:dyDescent="0.2">
      <c r="A7" s="52"/>
      <c r="B7" s="61" t="s">
        <v>4</v>
      </c>
      <c r="C7" s="61"/>
      <c r="D7" s="62"/>
      <c r="E7" s="62"/>
      <c r="F7" s="62"/>
      <c r="G7" s="52"/>
    </row>
    <row r="8" spans="1:9" x14ac:dyDescent="0.2">
      <c r="A8" s="33"/>
      <c r="B8" s="22" t="s">
        <v>32</v>
      </c>
      <c r="C8" s="15">
        <f>SUM(C9:C23)</f>
        <v>55487</v>
      </c>
      <c r="D8" s="15">
        <f>SUM(D9:D23)</f>
        <v>110282</v>
      </c>
      <c r="E8" s="15">
        <f>SUM(E9:E23)</f>
        <v>66131.000000000015</v>
      </c>
      <c r="F8" s="36">
        <f>E8/D8*100</f>
        <v>59.965361527719864</v>
      </c>
      <c r="G8" s="43">
        <f>E8/C8*100</f>
        <v>119.18287166363295</v>
      </c>
      <c r="H8" s="8"/>
    </row>
    <row r="9" spans="1:9" x14ac:dyDescent="0.2">
      <c r="A9" s="33" t="s">
        <v>43</v>
      </c>
      <c r="B9" s="23" t="s">
        <v>8</v>
      </c>
      <c r="C9" s="11">
        <v>20168.2</v>
      </c>
      <c r="D9" s="12">
        <v>29048.3</v>
      </c>
      <c r="E9" s="11">
        <v>21607.5</v>
      </c>
      <c r="F9" s="37">
        <f>E9/D9*100</f>
        <v>74.384731636619023</v>
      </c>
      <c r="G9" s="44">
        <f>E9/C9*100</f>
        <v>107.13648218482561</v>
      </c>
      <c r="H9" s="4"/>
      <c r="I9" s="4"/>
    </row>
    <row r="10" spans="1:9" ht="22.5" x14ac:dyDescent="0.2">
      <c r="A10" s="33" t="s">
        <v>44</v>
      </c>
      <c r="B10" s="24" t="s">
        <v>9</v>
      </c>
      <c r="C10" s="11">
        <v>3463.3</v>
      </c>
      <c r="D10" s="12">
        <v>5017.5</v>
      </c>
      <c r="E10" s="11">
        <v>3923.2</v>
      </c>
      <c r="F10" s="37">
        <f t="shared" ref="F10:F12" si="0">E10/D10*100</f>
        <v>78.190333831589427</v>
      </c>
      <c r="G10" s="44">
        <f>E10/C10*100</f>
        <v>113.27924234111973</v>
      </c>
    </row>
    <row r="11" spans="1:9" x14ac:dyDescent="0.2">
      <c r="A11" s="33" t="s">
        <v>45</v>
      </c>
      <c r="B11" s="25" t="s">
        <v>10</v>
      </c>
      <c r="C11" s="11">
        <v>20294.099999999999</v>
      </c>
      <c r="D11" s="12">
        <v>21083.5</v>
      </c>
      <c r="E11" s="11">
        <v>26103.599999999999</v>
      </c>
      <c r="F11" s="37">
        <f t="shared" si="0"/>
        <v>123.81056276234969</v>
      </c>
      <c r="G11" s="44">
        <f t="shared" ref="G11:G30" si="1">E11/C11*100</f>
        <v>128.62654663177969</v>
      </c>
    </row>
    <row r="12" spans="1:9" ht="18.75" customHeight="1" x14ac:dyDescent="0.2">
      <c r="A12" s="33" t="s">
        <v>123</v>
      </c>
      <c r="B12" s="25" t="s">
        <v>11</v>
      </c>
      <c r="C12" s="11">
        <v>4572.5</v>
      </c>
      <c r="D12" s="12">
        <v>14330</v>
      </c>
      <c r="E12" s="11">
        <v>4576.2</v>
      </c>
      <c r="F12" s="37">
        <f t="shared" si="0"/>
        <v>31.934403349616186</v>
      </c>
      <c r="G12" s="44">
        <f t="shared" si="1"/>
        <v>100.08091853471841</v>
      </c>
    </row>
    <row r="13" spans="1:9" ht="21" hidden="1" customHeight="1" x14ac:dyDescent="0.2">
      <c r="A13" s="33"/>
      <c r="B13" s="24" t="s">
        <v>12</v>
      </c>
      <c r="C13" s="11"/>
      <c r="D13" s="12"/>
      <c r="E13" s="11"/>
      <c r="F13" s="37"/>
      <c r="G13" s="44" t="e">
        <f t="shared" si="1"/>
        <v>#DIV/0!</v>
      </c>
    </row>
    <row r="14" spans="1:9" s="3" customFormat="1" x14ac:dyDescent="0.2">
      <c r="A14" s="42" t="s">
        <v>46</v>
      </c>
      <c r="B14" s="25" t="s">
        <v>13</v>
      </c>
      <c r="C14" s="11">
        <v>1172.4000000000001</v>
      </c>
      <c r="D14" s="12">
        <v>1280</v>
      </c>
      <c r="E14" s="11">
        <v>3050.4</v>
      </c>
      <c r="F14" s="37">
        <f>E14/D14*100</f>
        <v>238.31250000000003</v>
      </c>
      <c r="G14" s="44">
        <f t="shared" si="1"/>
        <v>260.18423746161716</v>
      </c>
    </row>
    <row r="15" spans="1:9" ht="20.25" hidden="1" customHeight="1" x14ac:dyDescent="0.2">
      <c r="A15" s="33"/>
      <c r="B15" s="25" t="s">
        <v>14</v>
      </c>
      <c r="C15" s="11"/>
      <c r="D15" s="12"/>
      <c r="E15" s="11"/>
      <c r="F15" s="37"/>
      <c r="G15" s="44" t="e">
        <f t="shared" si="1"/>
        <v>#DIV/0!</v>
      </c>
    </row>
    <row r="16" spans="1:9" ht="22.5" x14ac:dyDescent="0.2">
      <c r="A16" s="33" t="s">
        <v>49</v>
      </c>
      <c r="B16" s="25" t="s">
        <v>15</v>
      </c>
      <c r="C16" s="11">
        <v>4953.7</v>
      </c>
      <c r="D16" s="12">
        <v>4790</v>
      </c>
      <c r="E16" s="11">
        <v>5377.9</v>
      </c>
      <c r="F16" s="37">
        <f>E16/D16*100</f>
        <v>112.27348643006263</v>
      </c>
      <c r="G16" s="44">
        <f t="shared" si="1"/>
        <v>108.56329612209055</v>
      </c>
    </row>
    <row r="17" spans="1:9" ht="10.5" customHeight="1" x14ac:dyDescent="0.2">
      <c r="A17" s="33" t="s">
        <v>47</v>
      </c>
      <c r="B17" s="25" t="s">
        <v>16</v>
      </c>
      <c r="C17" s="11">
        <v>3.5</v>
      </c>
      <c r="D17" s="12">
        <v>64.599999999999994</v>
      </c>
      <c r="E17" s="11">
        <v>12.9</v>
      </c>
      <c r="F17" s="37">
        <f>E17/D17*100</f>
        <v>19.96904024767802</v>
      </c>
      <c r="G17" s="44">
        <f t="shared" si="1"/>
        <v>368.57142857142861</v>
      </c>
    </row>
    <row r="18" spans="1:9" s="3" customFormat="1" ht="21.75" customHeight="1" x14ac:dyDescent="0.2">
      <c r="A18" s="33" t="s">
        <v>124</v>
      </c>
      <c r="B18" s="25" t="s">
        <v>17</v>
      </c>
      <c r="C18" s="11"/>
      <c r="D18" s="12"/>
      <c r="E18" s="11">
        <v>0.5</v>
      </c>
      <c r="F18" s="37"/>
      <c r="G18" s="44"/>
    </row>
    <row r="19" spans="1:9" s="3" customFormat="1" hidden="1" x14ac:dyDescent="0.2">
      <c r="A19" s="33" t="s">
        <v>121</v>
      </c>
      <c r="B19" s="27" t="s">
        <v>122</v>
      </c>
      <c r="C19" s="11"/>
      <c r="D19" s="12"/>
      <c r="E19" s="11"/>
      <c r="F19" s="37"/>
      <c r="G19" s="44"/>
    </row>
    <row r="20" spans="1:9" ht="24" customHeight="1" x14ac:dyDescent="0.2">
      <c r="A20" s="33" t="s">
        <v>48</v>
      </c>
      <c r="B20" s="25" t="s">
        <v>18</v>
      </c>
      <c r="C20" s="11">
        <v>590.9</v>
      </c>
      <c r="D20" s="12">
        <v>34508.1</v>
      </c>
      <c r="E20" s="11">
        <v>1123.7</v>
      </c>
      <c r="F20" s="37">
        <f>E20/D20*100</f>
        <v>3.2563369179989627</v>
      </c>
      <c r="G20" s="44">
        <f t="shared" si="1"/>
        <v>190.16754103909292</v>
      </c>
    </row>
    <row r="21" spans="1:9" ht="15" hidden="1" customHeight="1" x14ac:dyDescent="0.2">
      <c r="A21" s="33"/>
      <c r="B21" s="25" t="s">
        <v>19</v>
      </c>
      <c r="C21" s="11"/>
      <c r="D21" s="12"/>
      <c r="E21" s="11"/>
      <c r="F21" s="37"/>
      <c r="G21" s="44" t="e">
        <f t="shared" si="1"/>
        <v>#DIV/0!</v>
      </c>
    </row>
    <row r="22" spans="1:9" x14ac:dyDescent="0.2">
      <c r="A22" s="33" t="s">
        <v>50</v>
      </c>
      <c r="B22" s="25" t="s">
        <v>20</v>
      </c>
      <c r="C22" s="11">
        <v>268.39999999999998</v>
      </c>
      <c r="D22" s="12">
        <v>150</v>
      </c>
      <c r="E22" s="11">
        <v>355.1</v>
      </c>
      <c r="F22" s="37">
        <f>E22/D22*100</f>
        <v>236.73333333333332</v>
      </c>
      <c r="G22" s="44">
        <f t="shared" si="1"/>
        <v>132.30253353204176</v>
      </c>
    </row>
    <row r="23" spans="1:9" x14ac:dyDescent="0.2">
      <c r="A23" s="33" t="s">
        <v>51</v>
      </c>
      <c r="B23" s="25" t="s">
        <v>21</v>
      </c>
      <c r="C23" s="11"/>
      <c r="D23" s="12">
        <v>10</v>
      </c>
      <c r="E23" s="11"/>
      <c r="F23" s="37">
        <f>E23/D23*100</f>
        <v>0</v>
      </c>
      <c r="G23" s="44"/>
    </row>
    <row r="24" spans="1:9" x14ac:dyDescent="0.2">
      <c r="A24" s="33" t="s">
        <v>52</v>
      </c>
      <c r="B24" s="26" t="s">
        <v>33</v>
      </c>
      <c r="C24" s="15">
        <f>C25+C28+C29</f>
        <v>234024.5</v>
      </c>
      <c r="D24" s="15">
        <f>D25+D26+D29</f>
        <v>327311.3</v>
      </c>
      <c r="E24" s="15">
        <f>E25+E26+E29</f>
        <v>231538.5</v>
      </c>
      <c r="F24" s="36">
        <f t="shared" ref="F24" si="2">E24/D24*100</f>
        <v>70.739537559503745</v>
      </c>
      <c r="G24" s="44">
        <f t="shared" si="1"/>
        <v>98.937718059433948</v>
      </c>
      <c r="H24" s="8"/>
    </row>
    <row r="25" spans="1:9" ht="24" customHeight="1" x14ac:dyDescent="0.2">
      <c r="A25" s="33"/>
      <c r="B25" s="25" t="s">
        <v>22</v>
      </c>
      <c r="C25" s="11">
        <v>234024.5</v>
      </c>
      <c r="D25" s="12">
        <v>327311.3</v>
      </c>
      <c r="E25" s="11">
        <v>231539</v>
      </c>
      <c r="F25" s="37">
        <f>E25/D25*100</f>
        <v>70.739690319277088</v>
      </c>
      <c r="G25" s="44">
        <f t="shared" si="1"/>
        <v>98.937931712277987</v>
      </c>
    </row>
    <row r="26" spans="1:9" ht="24" hidden="1" customHeight="1" x14ac:dyDescent="0.2">
      <c r="A26" s="33"/>
      <c r="B26" s="27" t="s">
        <v>42</v>
      </c>
      <c r="C26" s="11"/>
      <c r="D26" s="12"/>
      <c r="E26" s="11"/>
      <c r="F26" s="37" t="e">
        <f t="shared" ref="F26:F28" si="3">E26/D26*100</f>
        <v>#DIV/0!</v>
      </c>
      <c r="G26" s="44" t="e">
        <f t="shared" ref="G26:G28" si="4">E26/C26*100</f>
        <v>#DIV/0!</v>
      </c>
    </row>
    <row r="27" spans="1:9" ht="18.75" hidden="1" customHeight="1" x14ac:dyDescent="0.2">
      <c r="A27" s="33"/>
      <c r="B27" s="28" t="s">
        <v>41</v>
      </c>
      <c r="C27" s="11"/>
      <c r="D27" s="12"/>
      <c r="E27" s="11"/>
      <c r="F27" s="37" t="e">
        <f t="shared" si="3"/>
        <v>#DIV/0!</v>
      </c>
      <c r="G27" s="44" t="e">
        <f t="shared" si="4"/>
        <v>#DIV/0!</v>
      </c>
    </row>
    <row r="28" spans="1:9" ht="46.5" hidden="1" customHeight="1" x14ac:dyDescent="0.2">
      <c r="A28" s="33"/>
      <c r="B28" s="25" t="s">
        <v>30</v>
      </c>
      <c r="C28" s="11"/>
      <c r="D28" s="12"/>
      <c r="E28" s="11"/>
      <c r="F28" s="37" t="e">
        <f t="shared" si="3"/>
        <v>#DIV/0!</v>
      </c>
      <c r="G28" s="44" t="e">
        <f t="shared" si="4"/>
        <v>#DIV/0!</v>
      </c>
    </row>
    <row r="29" spans="1:9" ht="37.5" customHeight="1" x14ac:dyDescent="0.2">
      <c r="A29" s="33"/>
      <c r="B29" s="25" t="s">
        <v>31</v>
      </c>
      <c r="C29" s="11"/>
      <c r="D29" s="12"/>
      <c r="E29" s="11">
        <v>-0.5</v>
      </c>
      <c r="F29" s="37"/>
      <c r="G29" s="44"/>
    </row>
    <row r="30" spans="1:9" x14ac:dyDescent="0.2">
      <c r="A30" s="33"/>
      <c r="B30" s="29" t="s">
        <v>34</v>
      </c>
      <c r="C30" s="15">
        <f>C24+C8</f>
        <v>289511.5</v>
      </c>
      <c r="D30" s="16">
        <f>D24+D8</f>
        <v>437593.3</v>
      </c>
      <c r="E30" s="15">
        <f>E24+E8</f>
        <v>297669.5</v>
      </c>
      <c r="F30" s="38">
        <f>E30/D30*100</f>
        <v>68.024236202885191</v>
      </c>
      <c r="G30" s="51">
        <f t="shared" si="1"/>
        <v>102.817850068132</v>
      </c>
      <c r="H30" s="14"/>
      <c r="I30" s="1"/>
    </row>
    <row r="31" spans="1:9" x14ac:dyDescent="0.2">
      <c r="A31" s="33"/>
      <c r="B31" s="63" t="s">
        <v>1</v>
      </c>
      <c r="C31" s="63"/>
      <c r="D31" s="63"/>
      <c r="E31" s="63"/>
      <c r="F31" s="63"/>
      <c r="G31" s="33"/>
      <c r="H31" s="1"/>
      <c r="I31" s="1"/>
    </row>
    <row r="32" spans="1:9" x14ac:dyDescent="0.2">
      <c r="A32" s="46" t="s">
        <v>53</v>
      </c>
      <c r="B32" s="26" t="s">
        <v>0</v>
      </c>
      <c r="C32" s="15">
        <f t="shared" ref="C32" si="5">SUM(C33:C39)</f>
        <v>34262.400000000001</v>
      </c>
      <c r="D32" s="16">
        <f t="shared" ref="D32:E32" si="6">SUM(D33:D39)</f>
        <v>59184.899999999994</v>
      </c>
      <c r="E32" s="16">
        <f t="shared" si="6"/>
        <v>43091.4</v>
      </c>
      <c r="F32" s="38">
        <f t="shared" ref="F32:F74" si="7">E32/D32*100</f>
        <v>72.808098011486038</v>
      </c>
      <c r="G32" s="51">
        <f>E32/C32*100</f>
        <v>125.76877276548053</v>
      </c>
      <c r="H32" s="1"/>
      <c r="I32" s="1"/>
    </row>
    <row r="33" spans="1:9" s="58" customFormat="1" ht="22.5" x14ac:dyDescent="0.2">
      <c r="A33" s="47" t="s">
        <v>112</v>
      </c>
      <c r="B33" s="48" t="s">
        <v>113</v>
      </c>
      <c r="C33" s="17">
        <v>1671.3</v>
      </c>
      <c r="D33" s="17">
        <v>3259.1</v>
      </c>
      <c r="E33" s="17">
        <v>1741.9</v>
      </c>
      <c r="F33" s="38">
        <f t="shared" si="7"/>
        <v>53.447270718910133</v>
      </c>
      <c r="G33" s="51">
        <f t="shared" ref="G33:G74" si="8">E33/C33*100</f>
        <v>104.22425656674446</v>
      </c>
      <c r="H33" s="57"/>
      <c r="I33" s="57"/>
    </row>
    <row r="34" spans="1:9" ht="33.75" x14ac:dyDescent="0.2">
      <c r="A34" s="45" t="s">
        <v>54</v>
      </c>
      <c r="B34" s="30" t="s">
        <v>59</v>
      </c>
      <c r="C34" s="18">
        <v>1119.2</v>
      </c>
      <c r="D34" s="17">
        <v>1966.6</v>
      </c>
      <c r="E34" s="18">
        <v>1460.8</v>
      </c>
      <c r="F34" s="38">
        <f t="shared" si="7"/>
        <v>74.28048408420625</v>
      </c>
      <c r="G34" s="51">
        <f t="shared" si="8"/>
        <v>130.52180128663332</v>
      </c>
      <c r="H34" s="1"/>
      <c r="I34" s="1"/>
    </row>
    <row r="35" spans="1:9" ht="38.25" customHeight="1" x14ac:dyDescent="0.2">
      <c r="A35" s="45" t="s">
        <v>55</v>
      </c>
      <c r="B35" s="31" t="s">
        <v>60</v>
      </c>
      <c r="C35" s="18">
        <v>17476.8</v>
      </c>
      <c r="D35" s="17">
        <v>28682.3</v>
      </c>
      <c r="E35" s="18">
        <v>21690</v>
      </c>
      <c r="F35" s="38">
        <f t="shared" si="7"/>
        <v>75.621550573001471</v>
      </c>
      <c r="G35" s="51">
        <f t="shared" si="8"/>
        <v>124.10738808019775</v>
      </c>
      <c r="H35" s="1"/>
      <c r="I35" s="1"/>
    </row>
    <row r="36" spans="1:9" x14ac:dyDescent="0.2">
      <c r="A36" s="45" t="s">
        <v>117</v>
      </c>
      <c r="B36" s="31" t="s">
        <v>118</v>
      </c>
      <c r="C36" s="18">
        <v>0</v>
      </c>
      <c r="D36" s="17">
        <v>1.2</v>
      </c>
      <c r="E36" s="18">
        <v>1.2</v>
      </c>
      <c r="F36" s="38">
        <f t="shared" si="7"/>
        <v>100</v>
      </c>
      <c r="G36" s="38"/>
      <c r="H36" s="1"/>
      <c r="I36" s="1"/>
    </row>
    <row r="37" spans="1:9" ht="33.75" x14ac:dyDescent="0.2">
      <c r="A37" s="45" t="s">
        <v>56</v>
      </c>
      <c r="B37" s="31" t="s">
        <v>61</v>
      </c>
      <c r="C37" s="18">
        <v>6696.8</v>
      </c>
      <c r="D37" s="17">
        <v>11428.5</v>
      </c>
      <c r="E37" s="18">
        <v>8201.4</v>
      </c>
      <c r="F37" s="38">
        <f t="shared" si="7"/>
        <v>71.762698516865726</v>
      </c>
      <c r="G37" s="51">
        <f t="shared" si="8"/>
        <v>122.46744713893203</v>
      </c>
      <c r="H37" s="1"/>
      <c r="I37" s="1"/>
    </row>
    <row r="38" spans="1:9" ht="13.5" customHeight="1" x14ac:dyDescent="0.2">
      <c r="A38" s="45" t="s">
        <v>57</v>
      </c>
      <c r="B38" s="31" t="s">
        <v>62</v>
      </c>
      <c r="C38" s="18">
        <v>0</v>
      </c>
      <c r="D38" s="17">
        <v>100</v>
      </c>
      <c r="E38" s="18">
        <v>0</v>
      </c>
      <c r="F38" s="38">
        <f t="shared" si="7"/>
        <v>0</v>
      </c>
      <c r="G38" s="51"/>
      <c r="H38" s="1"/>
      <c r="I38" s="1"/>
    </row>
    <row r="39" spans="1:9" ht="12" customHeight="1" x14ac:dyDescent="0.2">
      <c r="A39" s="45" t="s">
        <v>58</v>
      </c>
      <c r="B39" s="31" t="s">
        <v>63</v>
      </c>
      <c r="C39" s="18">
        <v>7298.3</v>
      </c>
      <c r="D39" s="17">
        <v>13747.2</v>
      </c>
      <c r="E39" s="18">
        <v>9996.1</v>
      </c>
      <c r="F39" s="38">
        <f t="shared" si="7"/>
        <v>72.713716247672252</v>
      </c>
      <c r="G39" s="51">
        <f t="shared" si="8"/>
        <v>136.96477261828096</v>
      </c>
      <c r="H39" s="1"/>
      <c r="I39" s="1"/>
    </row>
    <row r="40" spans="1:9" ht="27" customHeight="1" x14ac:dyDescent="0.2">
      <c r="A40" s="46" t="s">
        <v>64</v>
      </c>
      <c r="B40" s="26" t="s">
        <v>26</v>
      </c>
      <c r="C40" s="16">
        <f t="shared" ref="C40:E40" si="9">C41</f>
        <v>1728.3</v>
      </c>
      <c r="D40" s="16">
        <f t="shared" si="9"/>
        <v>4735.1000000000004</v>
      </c>
      <c r="E40" s="16">
        <f t="shared" si="9"/>
        <v>3080</v>
      </c>
      <c r="F40" s="38">
        <f t="shared" si="7"/>
        <v>65.046144748790937</v>
      </c>
      <c r="G40" s="51">
        <f t="shared" si="8"/>
        <v>178.20980153908465</v>
      </c>
      <c r="H40" s="1"/>
      <c r="I40" s="1"/>
    </row>
    <row r="41" spans="1:9" ht="33.75" x14ac:dyDescent="0.2">
      <c r="A41" s="47" t="s">
        <v>65</v>
      </c>
      <c r="B41" s="31" t="s">
        <v>66</v>
      </c>
      <c r="C41" s="18">
        <v>1728.3</v>
      </c>
      <c r="D41" s="18">
        <v>4735.1000000000004</v>
      </c>
      <c r="E41" s="18">
        <v>3080</v>
      </c>
      <c r="F41" s="38">
        <f t="shared" si="7"/>
        <v>65.046144748790937</v>
      </c>
      <c r="G41" s="51">
        <f t="shared" si="8"/>
        <v>178.20980153908465</v>
      </c>
      <c r="H41" s="1"/>
      <c r="I41" s="1"/>
    </row>
    <row r="42" spans="1:9" x14ac:dyDescent="0.2">
      <c r="A42" s="46" t="s">
        <v>67</v>
      </c>
      <c r="B42" s="26" t="s">
        <v>5</v>
      </c>
      <c r="C42" s="16">
        <f t="shared" ref="C42" si="10">SUM(C43:C45)</f>
        <v>11687.5</v>
      </c>
      <c r="D42" s="16">
        <f t="shared" ref="D42:E42" si="11">SUM(D43:D45)</f>
        <v>42233</v>
      </c>
      <c r="E42" s="16">
        <f t="shared" si="11"/>
        <v>19172.300000000003</v>
      </c>
      <c r="F42" s="38">
        <f t="shared" si="7"/>
        <v>45.396490895745039</v>
      </c>
      <c r="G42" s="51">
        <f t="shared" si="8"/>
        <v>164.0410695187166</v>
      </c>
      <c r="H42" s="1"/>
      <c r="I42" s="1"/>
    </row>
    <row r="43" spans="1:9" ht="12.75" customHeight="1" x14ac:dyDescent="0.2">
      <c r="A43" s="47" t="s">
        <v>68</v>
      </c>
      <c r="B43" s="31" t="s">
        <v>71</v>
      </c>
      <c r="C43" s="19">
        <v>0</v>
      </c>
      <c r="D43" s="18">
        <v>777.5</v>
      </c>
      <c r="E43" s="19">
        <v>469.9</v>
      </c>
      <c r="F43" s="38">
        <f t="shared" si="7"/>
        <v>60.437299035369776</v>
      </c>
      <c r="G43" s="38"/>
      <c r="H43" s="1"/>
      <c r="I43" s="1"/>
    </row>
    <row r="44" spans="1:9" ht="11.25" customHeight="1" x14ac:dyDescent="0.2">
      <c r="A44" s="47" t="s">
        <v>69</v>
      </c>
      <c r="B44" s="31" t="s">
        <v>72</v>
      </c>
      <c r="C44" s="19">
        <v>11526</v>
      </c>
      <c r="D44" s="18">
        <v>41122.5</v>
      </c>
      <c r="E44" s="19">
        <v>18370.400000000001</v>
      </c>
      <c r="F44" s="38">
        <f t="shared" si="7"/>
        <v>44.672381299775068</v>
      </c>
      <c r="G44" s="51">
        <f t="shared" si="8"/>
        <v>159.38226618080861</v>
      </c>
      <c r="H44" s="1"/>
      <c r="I44" s="1"/>
    </row>
    <row r="45" spans="1:9" x14ac:dyDescent="0.2">
      <c r="A45" s="47" t="s">
        <v>70</v>
      </c>
      <c r="B45" s="31" t="s">
        <v>73</v>
      </c>
      <c r="C45" s="19">
        <v>161.5</v>
      </c>
      <c r="D45" s="18">
        <v>333</v>
      </c>
      <c r="E45" s="19">
        <v>332</v>
      </c>
      <c r="F45" s="38">
        <f t="shared" si="7"/>
        <v>99.699699699699693</v>
      </c>
      <c r="G45" s="51">
        <f t="shared" si="8"/>
        <v>205.57275541795667</v>
      </c>
      <c r="H45" s="1"/>
      <c r="I45" s="1"/>
    </row>
    <row r="46" spans="1:9" x14ac:dyDescent="0.2">
      <c r="A46" s="46" t="s">
        <v>74</v>
      </c>
      <c r="B46" s="26" t="s">
        <v>7</v>
      </c>
      <c r="C46" s="16">
        <f t="shared" ref="C46" si="12">C47</f>
        <v>44.9</v>
      </c>
      <c r="D46" s="16">
        <f>D47+D48</f>
        <v>968</v>
      </c>
      <c r="E46" s="16">
        <f>E47+E48</f>
        <v>949.7</v>
      </c>
      <c r="F46" s="38">
        <f t="shared" si="7"/>
        <v>98.109504132231407</v>
      </c>
      <c r="G46" s="51">
        <f t="shared" si="8"/>
        <v>2115.1447661469933</v>
      </c>
      <c r="H46" s="1"/>
      <c r="I46" s="1"/>
    </row>
    <row r="47" spans="1:9" ht="11.25" customHeight="1" x14ac:dyDescent="0.2">
      <c r="A47" s="47" t="s">
        <v>75</v>
      </c>
      <c r="B47" s="48" t="s">
        <v>76</v>
      </c>
      <c r="C47" s="17">
        <v>44.9</v>
      </c>
      <c r="D47" s="17">
        <v>70</v>
      </c>
      <c r="E47" s="17">
        <v>51.7</v>
      </c>
      <c r="F47" s="38">
        <f t="shared" si="7"/>
        <v>73.857142857142861</v>
      </c>
      <c r="G47" s="51">
        <f t="shared" si="8"/>
        <v>115.14476614699333</v>
      </c>
      <c r="H47" s="1"/>
      <c r="I47" s="1"/>
    </row>
    <row r="48" spans="1:9" ht="11.25" customHeight="1" x14ac:dyDescent="0.2">
      <c r="A48" s="45" t="s">
        <v>135</v>
      </c>
      <c r="B48" s="48" t="s">
        <v>136</v>
      </c>
      <c r="C48" s="17">
        <v>0</v>
      </c>
      <c r="D48" s="17">
        <v>898</v>
      </c>
      <c r="E48" s="17">
        <v>898</v>
      </c>
      <c r="F48" s="38">
        <f t="shared" si="7"/>
        <v>100</v>
      </c>
      <c r="G48" s="51"/>
      <c r="H48" s="1"/>
      <c r="I48" s="1"/>
    </row>
    <row r="49" spans="1:9" ht="12.75" customHeight="1" x14ac:dyDescent="0.2">
      <c r="A49" s="46" t="s">
        <v>127</v>
      </c>
      <c r="B49" s="48" t="s">
        <v>126</v>
      </c>
      <c r="C49" s="16">
        <f t="shared" ref="C49:E49" si="13">C50</f>
        <v>0</v>
      </c>
      <c r="D49" s="16">
        <f t="shared" si="13"/>
        <v>81.599999999999994</v>
      </c>
      <c r="E49" s="16">
        <f t="shared" si="13"/>
        <v>0</v>
      </c>
      <c r="F49" s="38">
        <f t="shared" si="7"/>
        <v>0</v>
      </c>
      <c r="G49" s="51"/>
      <c r="H49" s="1"/>
      <c r="I49" s="1"/>
    </row>
    <row r="50" spans="1:9" ht="13.5" customHeight="1" x14ac:dyDescent="0.2">
      <c r="A50" s="45" t="s">
        <v>128</v>
      </c>
      <c r="B50" s="48" t="s">
        <v>129</v>
      </c>
      <c r="C50" s="17">
        <v>0</v>
      </c>
      <c r="D50" s="17">
        <v>81.599999999999994</v>
      </c>
      <c r="E50" s="17">
        <v>0</v>
      </c>
      <c r="F50" s="38">
        <f t="shared" si="7"/>
        <v>0</v>
      </c>
      <c r="G50" s="51"/>
      <c r="H50" s="1"/>
      <c r="I50" s="1"/>
    </row>
    <row r="51" spans="1:9" x14ac:dyDescent="0.2">
      <c r="A51" s="46" t="s">
        <v>77</v>
      </c>
      <c r="B51" s="26" t="s">
        <v>23</v>
      </c>
      <c r="C51" s="16">
        <f t="shared" ref="C51" si="14">SUM(C52:C57)</f>
        <v>199306.19999999998</v>
      </c>
      <c r="D51" s="16">
        <f t="shared" ref="D51:E51" si="15">SUM(D52:D57)</f>
        <v>287091.39999999997</v>
      </c>
      <c r="E51" s="16">
        <f t="shared" si="15"/>
        <v>199570.99999999997</v>
      </c>
      <c r="F51" s="38">
        <f t="shared" si="7"/>
        <v>69.514795636511579</v>
      </c>
      <c r="G51" s="51">
        <f t="shared" si="8"/>
        <v>100.13286089444281</v>
      </c>
      <c r="H51" s="1"/>
      <c r="I51" s="1"/>
    </row>
    <row r="52" spans="1:9" ht="14.25" customHeight="1" x14ac:dyDescent="0.2">
      <c r="A52" s="45" t="s">
        <v>78</v>
      </c>
      <c r="B52" s="48" t="s">
        <v>82</v>
      </c>
      <c r="C52" s="17">
        <v>33451.699999999997</v>
      </c>
      <c r="D52" s="17">
        <v>46504.3</v>
      </c>
      <c r="E52" s="17">
        <v>33261.699999999997</v>
      </c>
      <c r="F52" s="38">
        <f t="shared" si="7"/>
        <v>71.523923594162255</v>
      </c>
      <c r="G52" s="51">
        <f t="shared" si="8"/>
        <v>99.432016907959834</v>
      </c>
      <c r="H52" s="1"/>
      <c r="I52" s="1"/>
    </row>
    <row r="53" spans="1:9" ht="13.5" customHeight="1" x14ac:dyDescent="0.2">
      <c r="A53" s="45" t="s">
        <v>79</v>
      </c>
      <c r="B53" s="48" t="s">
        <v>83</v>
      </c>
      <c r="C53" s="17">
        <v>143731.4</v>
      </c>
      <c r="D53" s="17">
        <v>207423</v>
      </c>
      <c r="E53" s="17">
        <v>142760.29999999999</v>
      </c>
      <c r="F53" s="38">
        <f t="shared" si="7"/>
        <v>68.825684711917191</v>
      </c>
      <c r="G53" s="51">
        <f t="shared" si="8"/>
        <v>99.324364752587115</v>
      </c>
      <c r="H53" s="1"/>
      <c r="I53" s="1"/>
    </row>
    <row r="54" spans="1:9" ht="15" customHeight="1" x14ac:dyDescent="0.2">
      <c r="A54" s="45" t="s">
        <v>114</v>
      </c>
      <c r="B54" s="48" t="s">
        <v>115</v>
      </c>
      <c r="C54" s="17">
        <v>10884.6</v>
      </c>
      <c r="D54" s="17">
        <v>15242.2</v>
      </c>
      <c r="E54" s="17">
        <v>10039</v>
      </c>
      <c r="F54" s="38">
        <f t="shared" si="7"/>
        <v>65.863195601684794</v>
      </c>
      <c r="G54" s="51">
        <f t="shared" si="8"/>
        <v>92.231225768516993</v>
      </c>
      <c r="H54" s="1"/>
      <c r="I54" s="1"/>
    </row>
    <row r="55" spans="1:9" ht="22.5" x14ac:dyDescent="0.2">
      <c r="A55" s="45" t="s">
        <v>119</v>
      </c>
      <c r="B55" s="48" t="s">
        <v>120</v>
      </c>
      <c r="C55" s="17">
        <v>40.6</v>
      </c>
      <c r="D55" s="17">
        <v>164.3</v>
      </c>
      <c r="E55" s="17">
        <v>117.3</v>
      </c>
      <c r="F55" s="38">
        <f t="shared" si="7"/>
        <v>71.393791844187461</v>
      </c>
      <c r="G55" s="51">
        <f t="shared" si="8"/>
        <v>288.91625615763547</v>
      </c>
      <c r="H55" s="1"/>
      <c r="I55" s="1"/>
    </row>
    <row r="56" spans="1:9" ht="14.25" customHeight="1" x14ac:dyDescent="0.2">
      <c r="A56" s="45" t="s">
        <v>80</v>
      </c>
      <c r="B56" s="48" t="s">
        <v>84</v>
      </c>
      <c r="C56" s="17">
        <v>117.9</v>
      </c>
      <c r="D56" s="17">
        <v>148.5</v>
      </c>
      <c r="E56" s="17">
        <v>136.9</v>
      </c>
      <c r="F56" s="38">
        <f t="shared" si="7"/>
        <v>92.188552188552194</v>
      </c>
      <c r="G56" s="51">
        <f t="shared" si="8"/>
        <v>116.11535199321459</v>
      </c>
      <c r="H56" s="1"/>
      <c r="I56" s="1"/>
    </row>
    <row r="57" spans="1:9" ht="13.5" customHeight="1" x14ac:dyDescent="0.2">
      <c r="A57" s="45" t="s">
        <v>81</v>
      </c>
      <c r="B57" s="48" t="s">
        <v>85</v>
      </c>
      <c r="C57" s="17">
        <v>11080</v>
      </c>
      <c r="D57" s="17">
        <v>17609.099999999999</v>
      </c>
      <c r="E57" s="17">
        <v>13255.8</v>
      </c>
      <c r="F57" s="38">
        <f t="shared" si="7"/>
        <v>75.278123243095905</v>
      </c>
      <c r="G57" s="51">
        <f t="shared" si="8"/>
        <v>119.63718411552347</v>
      </c>
      <c r="H57" s="1"/>
      <c r="I57" s="1"/>
    </row>
    <row r="58" spans="1:9" x14ac:dyDescent="0.2">
      <c r="A58" s="46" t="s">
        <v>86</v>
      </c>
      <c r="B58" s="26" t="s">
        <v>35</v>
      </c>
      <c r="C58" s="16">
        <f t="shared" ref="C58" si="16">SUM(C59:C60)</f>
        <v>46475.8</v>
      </c>
      <c r="D58" s="16">
        <f t="shared" ref="D58:E58" si="17">SUM(D59:D60)</f>
        <v>61858.7</v>
      </c>
      <c r="E58" s="16">
        <f t="shared" si="17"/>
        <v>43157.5</v>
      </c>
      <c r="F58" s="38">
        <f t="shared" si="7"/>
        <v>69.767874203628594</v>
      </c>
      <c r="G58" s="51">
        <f t="shared" si="8"/>
        <v>92.860155177533244</v>
      </c>
      <c r="H58" s="1"/>
      <c r="I58" s="1"/>
    </row>
    <row r="59" spans="1:9" ht="12" customHeight="1" x14ac:dyDescent="0.2">
      <c r="A59" s="47" t="s">
        <v>87</v>
      </c>
      <c r="B59" s="31" t="s">
        <v>88</v>
      </c>
      <c r="C59" s="17">
        <v>37632.5</v>
      </c>
      <c r="D59" s="17">
        <v>46848.7</v>
      </c>
      <c r="E59" s="17">
        <v>32386.7</v>
      </c>
      <c r="F59" s="38">
        <f t="shared" si="7"/>
        <v>69.130413437299225</v>
      </c>
      <c r="G59" s="51">
        <f t="shared" si="8"/>
        <v>86.060453065834054</v>
      </c>
      <c r="H59" s="1"/>
      <c r="I59" s="1"/>
    </row>
    <row r="60" spans="1:9" ht="12.75" customHeight="1" x14ac:dyDescent="0.2">
      <c r="A60" s="45" t="s">
        <v>116</v>
      </c>
      <c r="B60" s="31" t="s">
        <v>89</v>
      </c>
      <c r="C60" s="17">
        <v>8843.2999999999993</v>
      </c>
      <c r="D60" s="17">
        <v>15010</v>
      </c>
      <c r="E60" s="17">
        <v>10770.8</v>
      </c>
      <c r="F60" s="38">
        <f t="shared" si="7"/>
        <v>71.757495003331101</v>
      </c>
      <c r="G60" s="51">
        <f t="shared" si="8"/>
        <v>121.79616206619701</v>
      </c>
      <c r="H60" s="1"/>
      <c r="I60" s="1"/>
    </row>
    <row r="61" spans="1:9" x14ac:dyDescent="0.2">
      <c r="A61" s="46" t="s">
        <v>90</v>
      </c>
      <c r="B61" s="26" t="s">
        <v>24</v>
      </c>
      <c r="C61" s="16">
        <f t="shared" ref="C61" si="18">SUM(C62:C64)</f>
        <v>1381.2</v>
      </c>
      <c r="D61" s="16">
        <f t="shared" ref="D61:E61" si="19">SUM(D62:D64)</f>
        <v>2483.4</v>
      </c>
      <c r="E61" s="16">
        <f t="shared" si="19"/>
        <v>1601.1</v>
      </c>
      <c r="F61" s="38">
        <f t="shared" si="7"/>
        <v>64.472094708866862</v>
      </c>
      <c r="G61" s="51">
        <f t="shared" si="8"/>
        <v>115.92093831450912</v>
      </c>
      <c r="H61" s="1"/>
      <c r="I61" s="1"/>
    </row>
    <row r="62" spans="1:9" ht="12.75" customHeight="1" x14ac:dyDescent="0.2">
      <c r="A62" s="47" t="s">
        <v>91</v>
      </c>
      <c r="B62" s="31" t="s">
        <v>94</v>
      </c>
      <c r="C62" s="17">
        <v>164.4</v>
      </c>
      <c r="D62" s="17">
        <v>231.3</v>
      </c>
      <c r="E62" s="17">
        <v>165.2</v>
      </c>
      <c r="F62" s="38">
        <f t="shared" si="7"/>
        <v>71.422395157803706</v>
      </c>
      <c r="G62" s="51">
        <f t="shared" si="8"/>
        <v>100.48661800486617</v>
      </c>
      <c r="H62" s="1"/>
      <c r="I62" s="1"/>
    </row>
    <row r="63" spans="1:9" ht="13.5" customHeight="1" x14ac:dyDescent="0.2">
      <c r="A63" s="47" t="s">
        <v>92</v>
      </c>
      <c r="B63" s="31" t="s">
        <v>95</v>
      </c>
      <c r="C63" s="17">
        <v>376.1</v>
      </c>
      <c r="D63" s="17">
        <v>423.7</v>
      </c>
      <c r="E63" s="17">
        <v>354.3</v>
      </c>
      <c r="F63" s="38">
        <f t="shared" si="7"/>
        <v>83.620486193061126</v>
      </c>
      <c r="G63" s="51">
        <f t="shared" si="8"/>
        <v>94.203669236905071</v>
      </c>
      <c r="H63" s="1"/>
      <c r="I63" s="1"/>
    </row>
    <row r="64" spans="1:9" ht="12.75" customHeight="1" x14ac:dyDescent="0.2">
      <c r="A64" s="47" t="s">
        <v>93</v>
      </c>
      <c r="B64" s="31" t="s">
        <v>96</v>
      </c>
      <c r="C64" s="17">
        <v>840.7</v>
      </c>
      <c r="D64" s="19">
        <v>1828.4</v>
      </c>
      <c r="E64" s="17">
        <v>1081.5999999999999</v>
      </c>
      <c r="F64" s="38">
        <f t="shared" si="7"/>
        <v>59.155545832421787</v>
      </c>
      <c r="G64" s="51">
        <f t="shared" si="8"/>
        <v>128.65469251813963</v>
      </c>
      <c r="H64" s="1"/>
      <c r="I64" s="1"/>
    </row>
    <row r="65" spans="1:9" ht="15" customHeight="1" x14ac:dyDescent="0.2">
      <c r="A65" s="46" t="s">
        <v>97</v>
      </c>
      <c r="B65" s="26" t="s">
        <v>36</v>
      </c>
      <c r="C65" s="16">
        <f t="shared" ref="C65:E65" si="20">C66</f>
        <v>20.6</v>
      </c>
      <c r="D65" s="16">
        <f t="shared" si="20"/>
        <v>178</v>
      </c>
      <c r="E65" s="16">
        <f t="shared" si="20"/>
        <v>54.6</v>
      </c>
      <c r="F65" s="38">
        <f t="shared" si="7"/>
        <v>30.674157303370787</v>
      </c>
      <c r="G65" s="51">
        <f t="shared" si="8"/>
        <v>265.04854368932035</v>
      </c>
      <c r="H65" s="1"/>
      <c r="I65" s="1"/>
    </row>
    <row r="66" spans="1:9" ht="12" customHeight="1" x14ac:dyDescent="0.2">
      <c r="A66" s="47" t="s">
        <v>98</v>
      </c>
      <c r="B66" s="48" t="s">
        <v>99</v>
      </c>
      <c r="C66" s="17">
        <v>20.6</v>
      </c>
      <c r="D66" s="17">
        <v>178</v>
      </c>
      <c r="E66" s="17">
        <v>54.6</v>
      </c>
      <c r="F66" s="38">
        <f t="shared" si="7"/>
        <v>30.674157303370787</v>
      </c>
      <c r="G66" s="51">
        <f t="shared" si="8"/>
        <v>265.04854368932035</v>
      </c>
      <c r="H66" s="1"/>
      <c r="I66" s="1"/>
    </row>
    <row r="67" spans="1:9" x14ac:dyDescent="0.2">
      <c r="A67" s="46" t="s">
        <v>100</v>
      </c>
      <c r="B67" s="26" t="s">
        <v>37</v>
      </c>
      <c r="C67" s="16">
        <f t="shared" ref="C67:E67" si="21">C68</f>
        <v>1004.9</v>
      </c>
      <c r="D67" s="16">
        <f t="shared" si="21"/>
        <v>998.9</v>
      </c>
      <c r="E67" s="16">
        <f t="shared" si="21"/>
        <v>998.9</v>
      </c>
      <c r="F67" s="38">
        <f t="shared" si="7"/>
        <v>100</v>
      </c>
      <c r="G67" s="51">
        <f t="shared" si="8"/>
        <v>99.402925664245203</v>
      </c>
      <c r="H67" s="1"/>
      <c r="I67" s="1"/>
    </row>
    <row r="68" spans="1:9" ht="12.75" customHeight="1" x14ac:dyDescent="0.2">
      <c r="A68" s="47" t="s">
        <v>101</v>
      </c>
      <c r="B68" s="48" t="s">
        <v>102</v>
      </c>
      <c r="C68" s="17">
        <v>1004.9</v>
      </c>
      <c r="D68" s="17">
        <v>998.9</v>
      </c>
      <c r="E68" s="17">
        <v>998.9</v>
      </c>
      <c r="F68" s="38">
        <f t="shared" si="7"/>
        <v>100</v>
      </c>
      <c r="G68" s="51">
        <f t="shared" si="8"/>
        <v>99.402925664245203</v>
      </c>
      <c r="H68" s="1"/>
      <c r="I68" s="1"/>
    </row>
    <row r="69" spans="1:9" x14ac:dyDescent="0.2">
      <c r="A69" s="46" t="s">
        <v>103</v>
      </c>
      <c r="B69" s="26" t="s">
        <v>38</v>
      </c>
      <c r="C69" s="16">
        <f t="shared" ref="C69:E69" si="22">C70</f>
        <v>0</v>
      </c>
      <c r="D69" s="16">
        <f t="shared" si="22"/>
        <v>126.5</v>
      </c>
      <c r="E69" s="16">
        <f t="shared" si="22"/>
        <v>1.1000000000000001</v>
      </c>
      <c r="F69" s="38">
        <f t="shared" si="7"/>
        <v>0.86956521739130432</v>
      </c>
      <c r="G69" s="51"/>
      <c r="H69" s="1"/>
      <c r="I69" s="1"/>
    </row>
    <row r="70" spans="1:9" ht="22.5" x14ac:dyDescent="0.2">
      <c r="A70" s="47" t="s">
        <v>104</v>
      </c>
      <c r="B70" s="48" t="s">
        <v>105</v>
      </c>
      <c r="C70" s="17">
        <v>0</v>
      </c>
      <c r="D70" s="17">
        <v>126.5</v>
      </c>
      <c r="E70" s="17">
        <v>1.1000000000000001</v>
      </c>
      <c r="F70" s="38">
        <f t="shared" si="7"/>
        <v>0.86956521739130432</v>
      </c>
      <c r="G70" s="51"/>
      <c r="H70" s="1"/>
      <c r="I70" s="1"/>
    </row>
    <row r="71" spans="1:9" ht="22.5" x14ac:dyDescent="0.2">
      <c r="A71" s="46" t="s">
        <v>106</v>
      </c>
      <c r="B71" s="26" t="s">
        <v>39</v>
      </c>
      <c r="C71" s="16">
        <f t="shared" ref="C71" si="23">SUM(C72:C73)</f>
        <v>675.6</v>
      </c>
      <c r="D71" s="16">
        <f t="shared" ref="D71:E71" si="24">SUM(D72:D73)</f>
        <v>948.6</v>
      </c>
      <c r="E71" s="16">
        <f t="shared" si="24"/>
        <v>711.7</v>
      </c>
      <c r="F71" s="38">
        <f t="shared" si="7"/>
        <v>75.026354627872664</v>
      </c>
      <c r="G71" s="51">
        <f t="shared" si="8"/>
        <v>105.3433984606276</v>
      </c>
      <c r="H71" s="1"/>
      <c r="I71" s="1"/>
    </row>
    <row r="72" spans="1:9" ht="33.75" x14ac:dyDescent="0.2">
      <c r="A72" s="45" t="s">
        <v>107</v>
      </c>
      <c r="B72" s="49" t="s">
        <v>109</v>
      </c>
      <c r="C72" s="17">
        <v>675.6</v>
      </c>
      <c r="D72" s="17">
        <v>948.6</v>
      </c>
      <c r="E72" s="17">
        <v>711.7</v>
      </c>
      <c r="F72" s="38">
        <f t="shared" si="7"/>
        <v>75.026354627872664</v>
      </c>
      <c r="G72" s="51">
        <f t="shared" si="8"/>
        <v>105.3433984606276</v>
      </c>
      <c r="H72" s="1"/>
      <c r="I72" s="1"/>
    </row>
    <row r="73" spans="1:9" ht="33.75" x14ac:dyDescent="0.2">
      <c r="A73" s="45" t="s">
        <v>108</v>
      </c>
      <c r="B73" s="49" t="s">
        <v>110</v>
      </c>
      <c r="C73" s="17">
        <v>0</v>
      </c>
      <c r="D73" s="17">
        <v>0</v>
      </c>
      <c r="E73" s="17">
        <v>0</v>
      </c>
      <c r="F73" s="38"/>
      <c r="G73" s="51"/>
      <c r="H73" s="1"/>
      <c r="I73" s="1"/>
    </row>
    <row r="74" spans="1:9" x14ac:dyDescent="0.2">
      <c r="A74" s="33"/>
      <c r="B74" s="29" t="s">
        <v>34</v>
      </c>
      <c r="C74" s="16">
        <f t="shared" ref="C74:E74" si="25">C32+C40+C42+C46+C51+C58+C61+C65+C67+C69+C71</f>
        <v>296587.39999999997</v>
      </c>
      <c r="D74" s="16">
        <f>D32+D40+D42+D46+D51+D58+D61+D65+D67+D69+D71+D49</f>
        <v>460888.1</v>
      </c>
      <c r="E74" s="16">
        <f t="shared" si="25"/>
        <v>312389.29999999993</v>
      </c>
      <c r="F74" s="38">
        <f t="shared" si="7"/>
        <v>67.779858060991359</v>
      </c>
      <c r="G74" s="51">
        <f t="shared" si="8"/>
        <v>105.3279067148503</v>
      </c>
      <c r="H74" s="14"/>
      <c r="I74" s="1"/>
    </row>
    <row r="75" spans="1:9" ht="22.5" x14ac:dyDescent="0.2">
      <c r="A75" s="33"/>
      <c r="B75" s="26" t="s">
        <v>27</v>
      </c>
      <c r="C75" s="50">
        <f>C30-C74</f>
        <v>-7075.8999999999651</v>
      </c>
      <c r="D75" s="16">
        <f>D30-D74</f>
        <v>-23294.799999999988</v>
      </c>
      <c r="E75" s="16">
        <f>E30-E74</f>
        <v>-14719.79999999993</v>
      </c>
      <c r="F75" s="39"/>
      <c r="G75" s="41"/>
      <c r="H75" s="13"/>
      <c r="I75" s="4"/>
    </row>
    <row r="76" spans="1:9" x14ac:dyDescent="0.2">
      <c r="A76" s="33"/>
      <c r="B76" s="64" t="s">
        <v>40</v>
      </c>
      <c r="C76" s="64"/>
      <c r="D76" s="64"/>
      <c r="E76" s="64"/>
      <c r="F76" s="64"/>
      <c r="G76" s="33"/>
    </row>
    <row r="77" spans="1:9" s="5" customFormat="1" ht="22.5" x14ac:dyDescent="0.2">
      <c r="A77" s="34"/>
      <c r="B77" s="30" t="s">
        <v>28</v>
      </c>
      <c r="C77" s="30"/>
      <c r="D77" s="18"/>
      <c r="E77" s="18"/>
      <c r="F77" s="39"/>
      <c r="G77" s="34"/>
    </row>
    <row r="78" spans="1:9" ht="25.5" customHeight="1" x14ac:dyDescent="0.2">
      <c r="A78" s="33"/>
      <c r="B78" s="31" t="s">
        <v>29</v>
      </c>
      <c r="C78" s="18">
        <v>2400</v>
      </c>
      <c r="D78" s="18"/>
      <c r="E78" s="18">
        <v>1700</v>
      </c>
      <c r="F78" s="39"/>
      <c r="G78" s="33"/>
    </row>
    <row r="79" spans="1:9" s="5" customFormat="1" ht="22.5" x14ac:dyDescent="0.2">
      <c r="A79" s="34"/>
      <c r="B79" s="30" t="s">
        <v>2</v>
      </c>
      <c r="C79" s="18"/>
      <c r="D79" s="18"/>
      <c r="E79" s="18"/>
      <c r="F79" s="39"/>
      <c r="G79" s="34"/>
    </row>
    <row r="80" spans="1:9" s="5" customFormat="1" ht="22.5" x14ac:dyDescent="0.2">
      <c r="A80" s="34"/>
      <c r="B80" s="30" t="s">
        <v>3</v>
      </c>
      <c r="C80" s="18">
        <f>C75*-1</f>
        <v>7075.8999999999651</v>
      </c>
      <c r="D80" s="18">
        <f>D75*-1</f>
        <v>23294.799999999988</v>
      </c>
      <c r="E80" s="18">
        <f>E75*-1</f>
        <v>14719.79999999993</v>
      </c>
      <c r="F80" s="39"/>
      <c r="G80" s="34"/>
    </row>
    <row r="81" spans="1:7" ht="12" thickBot="1" x14ac:dyDescent="0.25">
      <c r="A81" s="56"/>
      <c r="B81" s="32" t="s">
        <v>34</v>
      </c>
      <c r="C81" s="59">
        <f>SUM(C77:C80)</f>
        <v>9475.8999999999651</v>
      </c>
      <c r="D81" s="20">
        <f>SUM(D77:D80)</f>
        <v>23294.799999999988</v>
      </c>
      <c r="E81" s="20">
        <f>SUM(E77:E80)</f>
        <v>16419.79999999993</v>
      </c>
      <c r="F81" s="40"/>
      <c r="G81" s="56"/>
    </row>
  </sheetData>
  <mergeCells count="5">
    <mergeCell ref="B1:F3"/>
    <mergeCell ref="B7:F7"/>
    <mergeCell ref="B31:F31"/>
    <mergeCell ref="B76:F76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tanyahar</cp:lastModifiedBy>
  <cp:lastPrinted>2025-10-03T05:33:22Z</cp:lastPrinted>
  <dcterms:created xsi:type="dcterms:W3CDTF">2009-04-17T07:03:32Z</dcterms:created>
  <dcterms:modified xsi:type="dcterms:W3CDTF">2025-10-06T08:34:35Z</dcterms:modified>
</cp:coreProperties>
</file>